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65" windowHeight="8970" activeTab="3"/>
  </bookViews>
  <sheets>
    <sheet name="BS" sheetId="1" r:id="rId1"/>
    <sheet name="IS" sheetId="2" r:id="rId2"/>
    <sheet name="Equity " sheetId="3" r:id="rId3"/>
    <sheet name="CF" sheetId="4" r:id="rId4"/>
  </sheets>
  <definedNames>
    <definedName name="_xlnm.Print_Area" localSheetId="0">'BS'!$A$1:$G$58</definedName>
    <definedName name="_xlnm.Print_Area" localSheetId="3">'CF'!$A$1:$H$53</definedName>
    <definedName name="_xlnm.Print_Area" localSheetId="2">'Equity '!$A$1:$J$33</definedName>
    <definedName name="_xlnm.Print_Area" localSheetId="1">'IS'!$A$1:$G$46</definedName>
  </definedNames>
  <calcPr fullCalcOnLoad="1"/>
</workbook>
</file>

<file path=xl/sharedStrings.xml><?xml version="1.0" encoding="utf-8"?>
<sst xmlns="http://schemas.openxmlformats.org/spreadsheetml/2006/main" count="195" uniqueCount="124">
  <si>
    <t>QUARTERLY REPORT</t>
  </si>
  <si>
    <t>(The figures have not been audited.)</t>
  </si>
  <si>
    <t>As at</t>
  </si>
  <si>
    <t>RM'000</t>
  </si>
  <si>
    <t>Property, Plant and Equipment</t>
  </si>
  <si>
    <t>Interest In Associated Companies</t>
  </si>
  <si>
    <t>Other Investments</t>
  </si>
  <si>
    <t>Capital Work-In-Progress</t>
  </si>
  <si>
    <t>Goodwill on Consolidation</t>
  </si>
  <si>
    <t>Current Assets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</si>
  <si>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</si>
  <si>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</si>
  <si>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</si>
  <si>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</si>
  <si>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</si>
  <si>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</si>
  <si>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</si>
  <si>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Share Capital</t>
  </si>
  <si>
    <t>Reserves</t>
  </si>
  <si>
    <t>Shareholders' Equity</t>
  </si>
  <si>
    <t>Long Term Liabilities</t>
  </si>
  <si>
    <t>Borrowings</t>
  </si>
  <si>
    <t>Bonds</t>
  </si>
  <si>
    <t>Other deferred liabilities</t>
  </si>
  <si>
    <t xml:space="preserve">(The Condensed Consolidated Balance Sheets should be read in conjunction with the Annual </t>
  </si>
  <si>
    <t xml:space="preserve">Current </t>
  </si>
  <si>
    <t>Current</t>
  </si>
  <si>
    <t>Preceding</t>
  </si>
  <si>
    <t>quarter</t>
  </si>
  <si>
    <t>ended</t>
  </si>
  <si>
    <t>Revenue</t>
  </si>
  <si>
    <t>Operating expenses</t>
  </si>
  <si>
    <t>Other operating income</t>
  </si>
  <si>
    <t>Finance costs</t>
  </si>
  <si>
    <t>Minority interest</t>
  </si>
  <si>
    <t>Basic</t>
  </si>
  <si>
    <t>Fully diluted</t>
  </si>
  <si>
    <t>N/A</t>
  </si>
  <si>
    <t>Share</t>
  </si>
  <si>
    <t>Accumulated</t>
  </si>
  <si>
    <t>Losses</t>
  </si>
  <si>
    <t>Total</t>
  </si>
  <si>
    <t>Movement during the year</t>
  </si>
  <si>
    <t>Adjustments for non-cash flow items :-</t>
  </si>
  <si>
    <t>Non-cash items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</si>
  <si>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</si>
  <si>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</si>
  <si>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</si>
  <si>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</si>
  <si>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</si>
  <si>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</si>
  <si>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</si>
  <si>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</si>
  <si>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</si>
  <si>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</si>
  <si>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</si>
  <si>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Net change in development expenditure</t>
  </si>
  <si>
    <t xml:space="preserve"> to the interim financial statements.)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</si>
  <si>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</si>
  <si>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</si>
  <si>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</si>
  <si>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</si>
  <si>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Purchase of property, plant &amp; equipment</t>
  </si>
  <si>
    <t>Proceed from disposal of property, plant &amp; equipment</t>
  </si>
  <si>
    <t>(audited)</t>
  </si>
  <si>
    <t>Property development costs</t>
  </si>
  <si>
    <t>Refund received from revocation of sales &amp; purchase agreement</t>
  </si>
  <si>
    <t>Interest paid</t>
  </si>
  <si>
    <t>KARAMBUNAI CORP BHD (6461-P)</t>
  </si>
  <si>
    <t>(Formerly Known as FACB Resorts Berhad)</t>
  </si>
  <si>
    <t>Preceding year</t>
  </si>
  <si>
    <t xml:space="preserve">(The Condensed Consolidated Income Statements should be read in conjunction with the Annual </t>
  </si>
  <si>
    <t xml:space="preserve">(The Condensed Consolidated Statement of Changes in Equity should be read in conjunction with the Annual </t>
  </si>
  <si>
    <t xml:space="preserve">(The Condensed Consolidated Cash Flow Statements should be read in conjunction with the Annual </t>
  </si>
  <si>
    <t>31/03/2006</t>
  </si>
  <si>
    <t>YTD</t>
  </si>
  <si>
    <t>Balance as at 31/03/2006</t>
  </si>
  <si>
    <t>Net Assets Per Share (sen)</t>
  </si>
  <si>
    <t>30/06/2006</t>
  </si>
  <si>
    <t>Balance as at 01/04/2005</t>
  </si>
  <si>
    <t xml:space="preserve"> Financial Report for the year ended 31 March 2006 and the accompanying explanatory notes attached </t>
  </si>
  <si>
    <t>30/09/2006</t>
  </si>
  <si>
    <t>31/12/2006</t>
  </si>
  <si>
    <t>31/03/2007</t>
  </si>
  <si>
    <t>Proceed from disposal investment in an associated company</t>
  </si>
  <si>
    <t>year-to-date</t>
  </si>
  <si>
    <t xml:space="preserve">Land held for property development </t>
  </si>
  <si>
    <t>Long Term Prepaid Leases</t>
  </si>
  <si>
    <t>Movement during the period</t>
  </si>
  <si>
    <t xml:space="preserve">corresponding </t>
  </si>
  <si>
    <t>quarter ended</t>
  </si>
  <si>
    <t>Attributable to :-</t>
  </si>
  <si>
    <t xml:space="preserve">Equity holders of the parent </t>
  </si>
  <si>
    <t>Share of associated companies results</t>
  </si>
  <si>
    <t>Capital</t>
  </si>
  <si>
    <t xml:space="preserve">Minority </t>
  </si>
  <si>
    <t>Interest</t>
  </si>
  <si>
    <t>Equity</t>
  </si>
  <si>
    <t>Premium</t>
  </si>
  <si>
    <t xml:space="preserve">Other </t>
  </si>
  <si>
    <t>Adjustment made for effect of adopting FRS 3</t>
  </si>
  <si>
    <t>Negative Goodwill transfer to Accumulated Losses</t>
  </si>
  <si>
    <t>Interest received</t>
  </si>
  <si>
    <t>Net cash flows used in investing activities</t>
  </si>
  <si>
    <t>Cash &amp; cash equivalents at beginning of the period</t>
  </si>
  <si>
    <t>Cash &amp; cash equivalents at end of the period</t>
  </si>
  <si>
    <t>Corresponding</t>
  </si>
  <si>
    <t>Profit from operations</t>
  </si>
  <si>
    <t>Net cash flows generated from / (used in) operating activities</t>
  </si>
  <si>
    <t>Equity and Liabilities</t>
  </si>
  <si>
    <t>Total Assets</t>
  </si>
  <si>
    <t>Total Liabilities</t>
  </si>
  <si>
    <t>Total Equity and Liabilities</t>
  </si>
  <si>
    <t>Balance as at 01/04/2006</t>
  </si>
  <si>
    <t>Assets</t>
  </si>
  <si>
    <t>As at 31 December 2006</t>
  </si>
  <si>
    <t>For Third Quarter Ended 31 December 2006</t>
  </si>
  <si>
    <t>31/12/2005</t>
  </si>
  <si>
    <t>Balance as at 31/12/2006</t>
  </si>
  <si>
    <t>Profit / (Loss) before taxation</t>
  </si>
  <si>
    <t>Profit / (Loss) after taxation</t>
  </si>
  <si>
    <t>Profit / (Loss) per share (sen)</t>
  </si>
  <si>
    <t>Net cash flows generated from / (used in) financing activities</t>
  </si>
  <si>
    <t>Operating (Loss) / Profit before working capital changes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</si>
</sst>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0.0%"/>
    <numFmt numFmtId="176" formatCode="_(* #,##0.000_);_(* \(#,##0.000\);_(* &quot;-&quot;??_);_(@_)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0" applyNumberFormat="1" applyFont="1" applyAlignment="1">
      <alignment/>
    </xf>
    <xf numFmtId="173" fontId="8" fillId="0" borderId="1" xfId="15" applyNumberFormat="1" applyFont="1" applyFill="1" applyBorder="1" applyAlignment="1">
      <alignment horizontal="center"/>
    </xf>
    <xf numFmtId="173" fontId="8" fillId="0" borderId="2" xfId="15" applyNumberFormat="1" applyFont="1" applyBorder="1" applyAlignment="1">
      <alignment horizontal="center"/>
    </xf>
    <xf numFmtId="173" fontId="8" fillId="0" borderId="3" xfId="15" applyNumberFormat="1" applyFont="1" applyBorder="1" applyAlignment="1">
      <alignment horizontal="center"/>
    </xf>
    <xf numFmtId="173" fontId="8" fillId="0" borderId="4" xfId="15" applyNumberFormat="1" applyFont="1" applyBorder="1" applyAlignment="1">
      <alignment horizontal="center"/>
    </xf>
    <xf numFmtId="173" fontId="8" fillId="0" borderId="5" xfId="15" applyNumberFormat="1" applyFont="1" applyBorder="1" applyAlignment="1">
      <alignment horizontal="center"/>
    </xf>
    <xf numFmtId="173" fontId="8" fillId="0" borderId="4" xfId="15" applyNumberFormat="1" applyFont="1" applyFill="1" applyBorder="1" applyAlignment="1">
      <alignment horizontal="center"/>
    </xf>
    <xf numFmtId="173" fontId="8" fillId="0" borderId="6" xfId="15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73" fontId="8" fillId="0" borderId="0" xfId="15" applyNumberFormat="1" applyFont="1" applyBorder="1" applyAlignment="1" quotePrefix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1" xfId="15" applyNumberFormat="1" applyFont="1" applyBorder="1" applyAlignment="1">
      <alignment horizontal="center"/>
    </xf>
    <xf numFmtId="173" fontId="8" fillId="0" borderId="0" xfId="15" applyNumberFormat="1" applyFont="1" applyBorder="1" applyAlignment="1">
      <alignment/>
    </xf>
    <xf numFmtId="0" fontId="8" fillId="0" borderId="0" xfId="0" applyFont="1" applyFill="1" applyAlignment="1">
      <alignment/>
    </xf>
    <xf numFmtId="37" fontId="7" fillId="0" borderId="0" xfId="21" applyFont="1" applyFill="1" applyAlignment="1">
      <alignment horizontal="centerContinuous" vertical="center"/>
      <protection/>
    </xf>
    <xf numFmtId="37" fontId="8" fillId="0" borderId="0" xfId="21" applyFont="1" applyFill="1" applyAlignment="1">
      <alignment vertical="center"/>
      <protection/>
    </xf>
    <xf numFmtId="37" fontId="8" fillId="0" borderId="0" xfId="21" applyFont="1" applyFill="1" applyAlignment="1">
      <alignment horizontal="center" vertical="center"/>
      <protection/>
    </xf>
    <xf numFmtId="174" fontId="8" fillId="0" borderId="0" xfId="21" applyNumberFormat="1" applyFont="1" applyFill="1" applyAlignment="1">
      <alignment horizontal="center" vertical="center"/>
      <protection/>
    </xf>
    <xf numFmtId="37" fontId="9" fillId="0" borderId="0" xfId="21" applyFont="1" applyFill="1" applyAlignment="1">
      <alignment vertical="center"/>
      <protection/>
    </xf>
    <xf numFmtId="37" fontId="8" fillId="0" borderId="1" xfId="21" applyFont="1" applyFill="1" applyBorder="1" applyAlignment="1">
      <alignment horizontal="center" vertical="center"/>
      <protection/>
    </xf>
    <xf numFmtId="37" fontId="8" fillId="0" borderId="0" xfId="21" applyFont="1" applyFill="1" applyBorder="1" applyAlignment="1">
      <alignment horizontal="center" vertical="center"/>
      <protection/>
    </xf>
    <xf numFmtId="37" fontId="9" fillId="0" borderId="0" xfId="21" applyFont="1" applyFill="1" applyAlignment="1" quotePrefix="1">
      <alignment vertical="center"/>
      <protection/>
    </xf>
    <xf numFmtId="173" fontId="8" fillId="0" borderId="0" xfId="21" applyNumberFormat="1" applyFont="1" applyFill="1" applyAlignment="1">
      <alignment horizontal="center" vertical="center"/>
      <protection/>
    </xf>
    <xf numFmtId="173" fontId="8" fillId="0" borderId="0" xfId="21" applyNumberFormat="1" applyFont="1" applyFill="1" applyAlignment="1">
      <alignment vertical="center"/>
      <protection/>
    </xf>
    <xf numFmtId="37" fontId="8" fillId="0" borderId="0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vertical="center"/>
    </xf>
    <xf numFmtId="43" fontId="8" fillId="0" borderId="0" xfId="15" applyFont="1" applyFill="1" applyAlignment="1">
      <alignment vertical="center"/>
    </xf>
    <xf numFmtId="173" fontId="8" fillId="0" borderId="0" xfId="15" applyNumberFormat="1" applyFont="1" applyFill="1" applyAlignment="1">
      <alignment vertical="center"/>
    </xf>
    <xf numFmtId="37" fontId="8" fillId="0" borderId="1" xfId="21" applyFont="1" applyFill="1" applyBorder="1" applyAlignment="1">
      <alignment vertical="center"/>
      <protection/>
    </xf>
    <xf numFmtId="173" fontId="8" fillId="0" borderId="1" xfId="15" applyNumberFormat="1" applyFont="1" applyFill="1" applyBorder="1" applyAlignment="1">
      <alignment vertical="center"/>
    </xf>
    <xf numFmtId="37" fontId="8" fillId="0" borderId="0" xfId="21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3" fontId="8" fillId="0" borderId="0" xfId="15" applyNumberFormat="1" applyFont="1" applyAlignment="1">
      <alignment horizontal="right"/>
    </xf>
    <xf numFmtId="173" fontId="8" fillId="0" borderId="1" xfId="15" applyNumberFormat="1" applyFont="1" applyFill="1" applyBorder="1" applyAlignment="1" quotePrefix="1">
      <alignment horizontal="right"/>
    </xf>
    <xf numFmtId="173" fontId="8" fillId="0" borderId="5" xfId="15" applyNumberFormat="1" applyFont="1" applyFill="1" applyBorder="1" applyAlignment="1">
      <alignment horizontal="center"/>
    </xf>
    <xf numFmtId="173" fontId="8" fillId="0" borderId="7" xfId="15" applyNumberFormat="1" applyFont="1" applyFill="1" applyBorder="1" applyAlignment="1">
      <alignment horizontal="center"/>
    </xf>
    <xf numFmtId="173" fontId="8" fillId="0" borderId="0" xfId="15" applyNumberFormat="1" applyFont="1" applyFill="1" applyAlignment="1">
      <alignment/>
    </xf>
    <xf numFmtId="173" fontId="8" fillId="0" borderId="1" xfId="15" applyNumberFormat="1" applyFont="1" applyFill="1" applyBorder="1" applyAlignment="1">
      <alignment/>
    </xf>
    <xf numFmtId="37" fontId="8" fillId="0" borderId="5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horizontal="center"/>
    </xf>
    <xf numFmtId="173" fontId="8" fillId="0" borderId="6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8" fillId="0" borderId="2" xfId="15" applyNumberFormat="1" applyFont="1" applyFill="1" applyBorder="1" applyAlignment="1">
      <alignment/>
    </xf>
    <xf numFmtId="43" fontId="8" fillId="0" borderId="5" xfId="15" applyFont="1" applyFill="1" applyBorder="1" applyAlignment="1">
      <alignment vertical="center"/>
    </xf>
    <xf numFmtId="173" fontId="8" fillId="0" borderId="5" xfId="21" applyNumberFormat="1" applyFont="1" applyFill="1" applyBorder="1" applyAlignment="1">
      <alignment vertical="center"/>
      <protection/>
    </xf>
    <xf numFmtId="173" fontId="8" fillId="0" borderId="0" xfId="15" applyNumberFormat="1" applyFont="1" applyFill="1" applyAlignment="1">
      <alignment horizontal="right"/>
    </xf>
    <xf numFmtId="173" fontId="8" fillId="0" borderId="8" xfId="15" applyNumberFormat="1" applyFont="1" applyFill="1" applyBorder="1" applyAlignment="1">
      <alignment horizontal="center"/>
    </xf>
    <xf numFmtId="173" fontId="8" fillId="0" borderId="9" xfId="15" applyNumberFormat="1" applyFont="1" applyFill="1" applyBorder="1" applyAlignment="1">
      <alignment horizontal="center"/>
    </xf>
    <xf numFmtId="173" fontId="8" fillId="0" borderId="10" xfId="15" applyNumberFormat="1" applyFont="1" applyFill="1" applyBorder="1" applyAlignment="1">
      <alignment horizontal="center"/>
    </xf>
    <xf numFmtId="173" fontId="8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173" fontId="8" fillId="2" borderId="0" xfId="15" applyNumberFormat="1" applyFont="1" applyFill="1" applyAlignment="1">
      <alignment/>
    </xf>
    <xf numFmtId="0" fontId="7" fillId="2" borderId="0" xfId="0" applyFont="1" applyFill="1" applyAlignment="1">
      <alignment/>
    </xf>
    <xf numFmtId="173" fontId="8" fillId="0" borderId="11" xfId="15" applyNumberFormat="1" applyFont="1" applyBorder="1" applyAlignment="1">
      <alignment horizontal="center"/>
    </xf>
    <xf numFmtId="173" fontId="8" fillId="0" borderId="11" xfId="15" applyNumberFormat="1" applyFont="1" applyFill="1" applyBorder="1" applyAlignment="1">
      <alignment horizontal="center"/>
    </xf>
    <xf numFmtId="173" fontId="8" fillId="2" borderId="0" xfId="15" applyNumberFormat="1" applyFont="1" applyFill="1" applyBorder="1" applyAlignment="1">
      <alignment horizontal="center"/>
    </xf>
    <xf numFmtId="173" fontId="8" fillId="0" borderId="12" xfId="15" applyNumberFormat="1" applyFont="1" applyBorder="1" applyAlignment="1">
      <alignment horizontal="center"/>
    </xf>
    <xf numFmtId="173" fontId="8" fillId="0" borderId="12" xfId="15" applyNumberFormat="1" applyFont="1" applyFill="1" applyBorder="1" applyAlignment="1">
      <alignment horizontal="center"/>
    </xf>
    <xf numFmtId="173" fontId="8" fillId="2" borderId="0" xfId="15" applyNumberFormat="1" applyFont="1" applyFill="1" applyBorder="1" applyAlignment="1">
      <alignment/>
    </xf>
    <xf numFmtId="0" fontId="12" fillId="0" borderId="12" xfId="15" applyNumberFormat="1" applyFont="1" applyBorder="1" applyAlignment="1" quotePrefix="1">
      <alignment horizontal="center"/>
    </xf>
    <xf numFmtId="0" fontId="12" fillId="2" borderId="0" xfId="15" applyNumberFormat="1" applyFont="1" applyFill="1" applyBorder="1" applyAlignment="1">
      <alignment horizontal="center"/>
    </xf>
    <xf numFmtId="0" fontId="8" fillId="2" borderId="0" xfId="15" applyNumberFormat="1" applyFont="1" applyFill="1" applyBorder="1" applyAlignment="1" quotePrefix="1">
      <alignment horizontal="center"/>
    </xf>
    <xf numFmtId="0" fontId="7" fillId="2" borderId="0" xfId="0" applyFont="1" applyFill="1" applyAlignment="1">
      <alignment horizontal="center"/>
    </xf>
    <xf numFmtId="173" fontId="8" fillId="0" borderId="13" xfId="15" applyNumberFormat="1" applyFont="1" applyBorder="1" applyAlignment="1">
      <alignment horizontal="center"/>
    </xf>
    <xf numFmtId="173" fontId="8" fillId="0" borderId="13" xfId="15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73" fontId="7" fillId="2" borderId="0" xfId="0" applyNumberFormat="1" applyFont="1" applyFill="1" applyAlignment="1">
      <alignment/>
    </xf>
    <xf numFmtId="173" fontId="8" fillId="0" borderId="1" xfId="15" applyNumberFormat="1" applyFont="1" applyBorder="1" applyAlignment="1">
      <alignment/>
    </xf>
    <xf numFmtId="173" fontId="8" fillId="2" borderId="1" xfId="15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73" fontId="7" fillId="2" borderId="1" xfId="0" applyNumberFormat="1" applyFont="1" applyFill="1" applyBorder="1" applyAlignment="1">
      <alignment/>
    </xf>
    <xf numFmtId="173" fontId="8" fillId="2" borderId="0" xfId="0" applyNumberFormat="1" applyFont="1" applyFill="1" applyAlignment="1">
      <alignment/>
    </xf>
    <xf numFmtId="0" fontId="7" fillId="2" borderId="1" xfId="0" applyFont="1" applyFill="1" applyBorder="1" applyAlignment="1">
      <alignment/>
    </xf>
    <xf numFmtId="173" fontId="8" fillId="0" borderId="5" xfId="15" applyNumberFormat="1" applyFont="1" applyBorder="1" applyAlignment="1">
      <alignment/>
    </xf>
    <xf numFmtId="173" fontId="8" fillId="0" borderId="5" xfId="15" applyNumberFormat="1" applyFont="1" applyFill="1" applyBorder="1" applyAlignment="1">
      <alignment/>
    </xf>
    <xf numFmtId="173" fontId="8" fillId="2" borderId="5" xfId="0" applyNumberFormat="1" applyFont="1" applyFill="1" applyBorder="1" applyAlignment="1">
      <alignment/>
    </xf>
    <xf numFmtId="173" fontId="8" fillId="2" borderId="5" xfId="15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43" fontId="8" fillId="0" borderId="0" xfId="15" applyNumberFormat="1" applyFont="1" applyAlignment="1">
      <alignment/>
    </xf>
    <xf numFmtId="43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NumberFormat="1" applyFont="1" applyFill="1" applyAlignment="1">
      <alignment/>
    </xf>
    <xf numFmtId="173" fontId="8" fillId="0" borderId="7" xfId="15" applyNumberFormat="1" applyFont="1" applyBorder="1" applyAlignment="1">
      <alignment horizontal="right"/>
    </xf>
    <xf numFmtId="173" fontId="8" fillId="0" borderId="7" xfId="15" applyNumberFormat="1" applyFont="1" applyFill="1" applyBorder="1" applyAlignment="1">
      <alignment horizontal="right"/>
    </xf>
    <xf numFmtId="173" fontId="8" fillId="2" borderId="0" xfId="15" applyNumberFormat="1" applyFont="1" applyFill="1" applyBorder="1" applyAlignment="1">
      <alignment horizontal="right"/>
    </xf>
    <xf numFmtId="173" fontId="8" fillId="0" borderId="3" xfId="15" applyNumberFormat="1" applyFont="1" applyFill="1" applyBorder="1" applyAlignment="1">
      <alignment horizontal="center"/>
    </xf>
    <xf numFmtId="173" fontId="8" fillId="0" borderId="14" xfId="15" applyNumberFormat="1" applyFont="1" applyFill="1" applyBorder="1" applyAlignment="1">
      <alignment horizontal="center"/>
    </xf>
    <xf numFmtId="173" fontId="8" fillId="0" borderId="15" xfId="15" applyNumberFormat="1" applyFont="1" applyFill="1" applyBorder="1" applyAlignment="1">
      <alignment horizontal="center"/>
    </xf>
    <xf numFmtId="173" fontId="8" fillId="0" borderId="1" xfId="15" applyNumberFormat="1" applyFont="1" applyFill="1" applyBorder="1" applyAlignment="1">
      <alignment horizontal="right"/>
    </xf>
    <xf numFmtId="0" fontId="12" fillId="0" borderId="12" xfId="15" applyNumberFormat="1" applyFont="1" applyBorder="1" applyAlignment="1">
      <alignment horizontal="center"/>
    </xf>
    <xf numFmtId="0" fontId="12" fillId="0" borderId="12" xfId="15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6">
      <selection activeCell="E46" sqref="E46"/>
    </sheetView>
  </sheetViews>
  <sheetFormatPr defaultColWidth="9.140625" defaultRowHeight="12.75"/>
  <cols>
    <col min="1" max="3" width="9.140625" style="2" customWidth="1"/>
    <col min="4" max="4" width="19.28125" style="2" customWidth="1"/>
    <col min="5" max="5" width="15.7109375" style="3" customWidth="1"/>
    <col min="6" max="6" width="16.421875" style="3" customWidth="1"/>
    <col min="7" max="16384" width="9.140625" style="2" customWidth="1"/>
  </cols>
  <sheetData>
    <row r="1" spans="1:5" ht="14.25">
      <c r="A1" s="36" t="s">
        <v>68</v>
      </c>
      <c r="E1" s="4"/>
    </row>
    <row r="2" spans="1:5" ht="12.75" hidden="1">
      <c r="A2" s="1" t="s">
        <v>69</v>
      </c>
      <c r="E2" s="4"/>
    </row>
    <row r="3" spans="1:5" ht="12.75">
      <c r="A3" s="1" t="s">
        <v>0</v>
      </c>
      <c r="E3" s="4"/>
    </row>
    <row r="4" ht="12.75">
      <c r="E4" s="4"/>
    </row>
    <row r="5" spans="1:5" ht="12.75">
      <c r="A5" s="1" t="s">
        <v>59</v>
      </c>
      <c r="E5" s="4"/>
    </row>
    <row r="6" spans="1:6" ht="12.75">
      <c r="A6" s="1" t="s">
        <v>115</v>
      </c>
      <c r="E6" s="51"/>
      <c r="F6" s="38" t="s">
        <v>64</v>
      </c>
    </row>
    <row r="7" spans="1:6" ht="12.75">
      <c r="A7" s="2" t="s">
        <v>1</v>
      </c>
      <c r="E7" s="51" t="s">
        <v>2</v>
      </c>
      <c r="F7" s="38" t="s">
        <v>2</v>
      </c>
    </row>
    <row r="8" spans="5:6" ht="12.75">
      <c r="E8" s="94" t="s">
        <v>82</v>
      </c>
      <c r="F8" s="39" t="s">
        <v>74</v>
      </c>
    </row>
    <row r="9" spans="5:6" ht="12.75">
      <c r="E9" s="51" t="s">
        <v>3</v>
      </c>
      <c r="F9" s="38" t="s">
        <v>3</v>
      </c>
    </row>
    <row r="10" spans="1:5" ht="12.75">
      <c r="A10" s="1" t="s">
        <v>114</v>
      </c>
      <c r="E10" s="4"/>
    </row>
    <row r="11" spans="1:6" ht="12.75">
      <c r="A11" s="2" t="s">
        <v>4</v>
      </c>
      <c r="E11" s="4">
        <v>311227</v>
      </c>
      <c r="F11" s="3">
        <v>311811</v>
      </c>
    </row>
    <row r="12" ht="12.75">
      <c r="E12" s="4" t="s">
        <v>54</v>
      </c>
    </row>
    <row r="13" spans="1:7" ht="12.75">
      <c r="A13" s="2" t="s">
        <v>86</v>
      </c>
      <c r="E13" s="4">
        <v>744435</v>
      </c>
      <c r="F13" s="42">
        <v>746870</v>
      </c>
      <c r="G13" s="5"/>
    </row>
    <row r="14" ht="12.75">
      <c r="E14" s="4"/>
    </row>
    <row r="15" spans="1:6" ht="12.75">
      <c r="A15" s="2" t="s">
        <v>5</v>
      </c>
      <c r="E15" s="4">
        <v>2029</v>
      </c>
      <c r="F15" s="3">
        <v>2184</v>
      </c>
    </row>
    <row r="16" ht="12.75">
      <c r="E16" s="4"/>
    </row>
    <row r="17" spans="1:6" ht="12.75">
      <c r="A17" s="2" t="s">
        <v>6</v>
      </c>
      <c r="E17" s="4">
        <v>522</v>
      </c>
      <c r="F17" s="3">
        <v>522</v>
      </c>
    </row>
    <row r="18" ht="12.75">
      <c r="E18" s="4"/>
    </row>
    <row r="19" spans="1:6" ht="12.75">
      <c r="A19" s="2" t="s">
        <v>7</v>
      </c>
      <c r="E19" s="4">
        <v>49774</v>
      </c>
      <c r="F19" s="42">
        <v>49774</v>
      </c>
    </row>
    <row r="20" ht="12.75">
      <c r="E20" s="4"/>
    </row>
    <row r="21" spans="1:6" ht="12.75">
      <c r="A21" s="2" t="s">
        <v>87</v>
      </c>
      <c r="E21" s="4">
        <v>407875</v>
      </c>
      <c r="F21" s="3">
        <v>409030</v>
      </c>
    </row>
    <row r="22" ht="12.75">
      <c r="E22" s="4"/>
    </row>
    <row r="23" spans="1:6" ht="12.75">
      <c r="A23" s="2" t="s">
        <v>8</v>
      </c>
      <c r="E23" s="6">
        <v>18440</v>
      </c>
      <c r="F23" s="43">
        <v>26784</v>
      </c>
    </row>
    <row r="24" spans="5:6" ht="12.75">
      <c r="E24" s="4">
        <f>SUM(E11:E23)</f>
        <v>1534302</v>
      </c>
      <c r="F24" s="4">
        <f>SUM(F11:F23)</f>
        <v>1546975</v>
      </c>
    </row>
    <row r="25" spans="1:6" ht="12.75">
      <c r="A25" s="2" t="s">
        <v>9</v>
      </c>
      <c r="E25" s="4"/>
      <c r="F25" s="16"/>
    </row>
    <row r="26" spans="2:8" ht="12.75">
      <c r="B26" s="2" t="s">
        <v>65</v>
      </c>
      <c r="E26" s="52">
        <v>68273</v>
      </c>
      <c r="F26" s="48">
        <v>73279</v>
      </c>
      <c r="H26" s="5"/>
    </row>
    <row r="27" spans="2:6" ht="12.75">
      <c r="B27" s="2" t="s">
        <v>10</v>
      </c>
      <c r="E27" s="53">
        <v>5354</v>
      </c>
      <c r="F27" s="8">
        <v>7081</v>
      </c>
    </row>
    <row r="28" spans="2:9" ht="12.75">
      <c r="B28" s="2" t="s">
        <v>11</v>
      </c>
      <c r="E28" s="53">
        <v>236275</v>
      </c>
      <c r="F28" s="8">
        <v>251691</v>
      </c>
      <c r="G28" s="5"/>
      <c r="H28" s="5"/>
      <c r="I28" s="5"/>
    </row>
    <row r="29" spans="2:6" ht="12.75">
      <c r="B29" s="2" t="s">
        <v>12</v>
      </c>
      <c r="E29" s="54">
        <v>10113</v>
      </c>
      <c r="F29" s="9">
        <v>7545</v>
      </c>
    </row>
    <row r="30" spans="5:6" ht="12.75">
      <c r="E30" s="4">
        <f>SUM(E26:E29)</f>
        <v>320015</v>
      </c>
      <c r="F30" s="3">
        <f>SUM(F26:F29)</f>
        <v>339596</v>
      </c>
    </row>
    <row r="32" spans="1:8" ht="13.5" thickBot="1">
      <c r="A32" s="1" t="s">
        <v>110</v>
      </c>
      <c r="E32" s="10">
        <f>E24+E30</f>
        <v>1854317</v>
      </c>
      <c r="F32" s="10">
        <f>F24+F30</f>
        <v>1886571</v>
      </c>
      <c r="H32" s="5"/>
    </row>
    <row r="33" ht="13.5" thickTop="1"/>
    <row r="34" spans="1:5" ht="12.75">
      <c r="A34" s="1" t="s">
        <v>109</v>
      </c>
      <c r="E34" s="4"/>
    </row>
    <row r="35" spans="1:6" ht="12.75">
      <c r="A35" s="2" t="s">
        <v>17</v>
      </c>
      <c r="E35" s="52">
        <v>1015030</v>
      </c>
      <c r="F35" s="7">
        <v>1015030</v>
      </c>
    </row>
    <row r="36" spans="1:6" ht="12.75">
      <c r="A36" s="2" t="s">
        <v>18</v>
      </c>
      <c r="E36" s="54">
        <f>SUM('Equity '!D25:F25)</f>
        <v>-139394</v>
      </c>
      <c r="F36" s="11">
        <v>-196569</v>
      </c>
    </row>
    <row r="37" spans="1:6" ht="12.75">
      <c r="A37" s="2" t="s">
        <v>19</v>
      </c>
      <c r="E37" s="4">
        <f>SUM(E35:E36)</f>
        <v>875636</v>
      </c>
      <c r="F37" s="3">
        <f>SUM(F35:F36)</f>
        <v>818461</v>
      </c>
    </row>
    <row r="38" spans="5:6" ht="12.75">
      <c r="E38" s="4"/>
      <c r="F38" s="4"/>
    </row>
    <row r="39" spans="1:5" ht="12.75">
      <c r="A39" s="2" t="s">
        <v>20</v>
      </c>
      <c r="E39" s="4"/>
    </row>
    <row r="40" spans="2:6" ht="12.75">
      <c r="B40" s="2" t="s">
        <v>21</v>
      </c>
      <c r="E40" s="52">
        <v>416837</v>
      </c>
      <c r="F40" s="7">
        <v>1797</v>
      </c>
    </row>
    <row r="41" spans="2:6" ht="12.75">
      <c r="B41" s="2" t="s">
        <v>23</v>
      </c>
      <c r="E41" s="53">
        <v>132438</v>
      </c>
      <c r="F41" s="91">
        <v>132437</v>
      </c>
    </row>
    <row r="42" spans="5:6" ht="12.75">
      <c r="E42" s="92">
        <f>SUM(E40:E41)</f>
        <v>549275</v>
      </c>
      <c r="F42" s="93">
        <f>SUM(F40:F41)</f>
        <v>134234</v>
      </c>
    </row>
    <row r="43" spans="1:6" ht="12.75">
      <c r="A43" s="2" t="s">
        <v>13</v>
      </c>
      <c r="E43" s="53"/>
      <c r="F43" s="8"/>
    </row>
    <row r="44" spans="2:6" ht="12.75">
      <c r="B44" s="2" t="s">
        <v>14</v>
      </c>
      <c r="E44" s="53">
        <v>179631</v>
      </c>
      <c r="F44" s="8">
        <v>202512</v>
      </c>
    </row>
    <row r="45" spans="2:6" ht="12.75">
      <c r="B45" s="2" t="s">
        <v>15</v>
      </c>
      <c r="E45" s="53">
        <v>91014</v>
      </c>
      <c r="F45" s="8">
        <v>140287</v>
      </c>
    </row>
    <row r="46" spans="2:6" ht="12.75">
      <c r="B46" s="2" t="s">
        <v>16</v>
      </c>
      <c r="E46" s="53">
        <v>158761</v>
      </c>
      <c r="F46" s="8">
        <v>158744</v>
      </c>
    </row>
    <row r="47" spans="2:6" ht="12.75">
      <c r="B47" s="2" t="s">
        <v>22</v>
      </c>
      <c r="E47" s="53">
        <v>0</v>
      </c>
      <c r="F47" s="91">
        <v>432333</v>
      </c>
    </row>
    <row r="48" spans="5:6" ht="12.75">
      <c r="E48" s="92">
        <f>SUM(E44:E47)</f>
        <v>429406</v>
      </c>
      <c r="F48" s="93">
        <f>SUM(F44:F47)</f>
        <v>933876</v>
      </c>
    </row>
    <row r="49" spans="1:6" ht="12.75">
      <c r="A49" s="1" t="s">
        <v>111</v>
      </c>
      <c r="E49" s="4">
        <f>E42+E48</f>
        <v>978681</v>
      </c>
      <c r="F49" s="4">
        <f>F42+F48</f>
        <v>1068110</v>
      </c>
    </row>
    <row r="50" spans="5:7" ht="12.75">
      <c r="E50" s="4"/>
      <c r="G50" s="5"/>
    </row>
    <row r="51" spans="1:7" ht="13.5" thickBot="1">
      <c r="A51" s="1" t="s">
        <v>112</v>
      </c>
      <c r="E51" s="40">
        <f>+E49+E37</f>
        <v>1854317</v>
      </c>
      <c r="F51" s="40">
        <f>+F49+F37</f>
        <v>1886571</v>
      </c>
      <c r="G51" s="5"/>
    </row>
    <row r="52" spans="5:7" ht="13.5" thickTop="1">
      <c r="E52" s="4"/>
      <c r="G52" s="5"/>
    </row>
    <row r="53" spans="1:6" ht="13.5" thickBot="1">
      <c r="A53" s="2" t="s">
        <v>77</v>
      </c>
      <c r="E53" s="41">
        <f>(+E37)/2030060*100</f>
        <v>43.13350344324798</v>
      </c>
      <c r="F53" s="41">
        <f>(+F37)/2030060*100</f>
        <v>40.3170842241116</v>
      </c>
    </row>
    <row r="54" ht="13.5" thickTop="1"/>
    <row r="56" ht="12.75">
      <c r="A56" s="2" t="s">
        <v>24</v>
      </c>
    </row>
    <row r="57" ht="12.75">
      <c r="A57" s="2" t="s">
        <v>80</v>
      </c>
    </row>
    <row r="58" ht="12.75">
      <c r="A58" s="2" t="s">
        <v>57</v>
      </c>
    </row>
    <row r="59" spans="1:5" ht="12.75">
      <c r="A59" s="2" t="s">
        <v>54</v>
      </c>
      <c r="E59" s="3" t="s">
        <v>54</v>
      </c>
    </row>
    <row r="60" spans="1:6" ht="12.75">
      <c r="A60" s="2" t="s">
        <v>54</v>
      </c>
      <c r="E60" s="3">
        <f>E32-E51</f>
        <v>0</v>
      </c>
      <c r="F60" s="3">
        <f>F32-F51</f>
        <v>0</v>
      </c>
    </row>
  </sheetData>
  <sheetProtection password="CC37" sheet="1" objects="1" scenarios="1" selectLockedCells="1" selectUnlockedCells="1"/>
  <printOptions/>
  <pageMargins left="0.984251968503937" right="0.31496062992125984" top="0.3937007874015748" bottom="0.1968503937007874" header="0.5118110236220472" footer="0.2"/>
  <pageSetup horizontalDpi="600" verticalDpi="600" orientation="portrait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F16" sqref="F16"/>
    </sheetView>
  </sheetViews>
  <sheetFormatPr defaultColWidth="8.7109375" defaultRowHeight="12.75"/>
  <cols>
    <col min="1" max="1" width="3.00390625" style="2" customWidth="1"/>
    <col min="2" max="2" width="29.140625" style="2" customWidth="1"/>
    <col min="3" max="3" width="2.57421875" style="2" customWidth="1"/>
    <col min="4" max="4" width="16.00390625" style="55" customWidth="1"/>
    <col min="5" max="5" width="16.8515625" style="42" customWidth="1"/>
    <col min="6" max="6" width="16.140625" style="55" customWidth="1"/>
    <col min="7" max="7" width="16.28125" style="55" customWidth="1"/>
    <col min="8" max="8" width="8.57421875" style="2" customWidth="1"/>
    <col min="9" max="9" width="11.140625" style="56" hidden="1" customWidth="1"/>
    <col min="10" max="11" width="10.8515625" style="57" hidden="1" customWidth="1"/>
    <col min="12" max="12" width="11.00390625" style="57" hidden="1" customWidth="1"/>
    <col min="13" max="13" width="3.00390625" style="56" hidden="1" customWidth="1"/>
    <col min="14" max="14" width="12.57421875" style="58" hidden="1" customWidth="1"/>
    <col min="15" max="16384" width="8.7109375" style="2" customWidth="1"/>
  </cols>
  <sheetData>
    <row r="1" ht="14.25">
      <c r="A1" s="36" t="str">
        <f>+'BS'!A1</f>
        <v>KARAMBUNAI CORP BHD (6461-P)</v>
      </c>
    </row>
    <row r="2" ht="12.75" hidden="1">
      <c r="A2" s="1" t="s">
        <v>69</v>
      </c>
    </row>
    <row r="3" ht="12.75">
      <c r="A3" s="1" t="s">
        <v>60</v>
      </c>
    </row>
    <row r="4" ht="12.75">
      <c r="A4" s="1" t="s">
        <v>116</v>
      </c>
    </row>
    <row r="5" ht="12.75">
      <c r="A5" s="2" t="s">
        <v>1</v>
      </c>
    </row>
    <row r="6" ht="12.75">
      <c r="G6" s="3"/>
    </row>
    <row r="7" spans="4:12" ht="12.75">
      <c r="D7" s="59" t="s">
        <v>25</v>
      </c>
      <c r="E7" s="60" t="s">
        <v>70</v>
      </c>
      <c r="F7" s="59" t="s">
        <v>26</v>
      </c>
      <c r="G7" s="59" t="s">
        <v>27</v>
      </c>
      <c r="I7" s="61" t="s">
        <v>25</v>
      </c>
      <c r="J7" s="57" t="s">
        <v>25</v>
      </c>
      <c r="K7" s="57" t="s">
        <v>25</v>
      </c>
      <c r="L7" s="57" t="s">
        <v>25</v>
      </c>
    </row>
    <row r="8" spans="4:12" ht="12.75">
      <c r="D8" s="62" t="s">
        <v>28</v>
      </c>
      <c r="E8" s="63" t="s">
        <v>89</v>
      </c>
      <c r="F8" s="63" t="s">
        <v>85</v>
      </c>
      <c r="G8" s="62" t="str">
        <f>F8</f>
        <v>year-to-date</v>
      </c>
      <c r="I8" s="61" t="s">
        <v>28</v>
      </c>
      <c r="J8" s="57" t="s">
        <v>28</v>
      </c>
      <c r="K8" s="57" t="s">
        <v>28</v>
      </c>
      <c r="L8" s="57" t="s">
        <v>28</v>
      </c>
    </row>
    <row r="9" spans="4:12" ht="12.75">
      <c r="D9" s="62" t="s">
        <v>29</v>
      </c>
      <c r="E9" s="63" t="s">
        <v>90</v>
      </c>
      <c r="F9" s="63" t="s">
        <v>29</v>
      </c>
      <c r="G9" s="62" t="str">
        <f>F9</f>
        <v>ended</v>
      </c>
      <c r="I9" s="61" t="s">
        <v>29</v>
      </c>
      <c r="J9" s="64" t="s">
        <v>29</v>
      </c>
      <c r="K9" s="64" t="s">
        <v>29</v>
      </c>
      <c r="L9" s="64" t="s">
        <v>29</v>
      </c>
    </row>
    <row r="10" spans="4:14" ht="12.75">
      <c r="D10" s="95" t="s">
        <v>82</v>
      </c>
      <c r="E10" s="96" t="s">
        <v>117</v>
      </c>
      <c r="F10" s="65" t="str">
        <f>D10</f>
        <v>31/12/2006</v>
      </c>
      <c r="G10" s="65" t="str">
        <f>E10</f>
        <v>31/12/2005</v>
      </c>
      <c r="I10" s="66" t="s">
        <v>83</v>
      </c>
      <c r="J10" s="67" t="s">
        <v>82</v>
      </c>
      <c r="K10" s="64" t="s">
        <v>81</v>
      </c>
      <c r="L10" s="64" t="s">
        <v>78</v>
      </c>
      <c r="N10" s="68" t="s">
        <v>75</v>
      </c>
    </row>
    <row r="11" spans="4:12" ht="12.75">
      <c r="D11" s="69" t="s">
        <v>3</v>
      </c>
      <c r="E11" s="70" t="s">
        <v>3</v>
      </c>
      <c r="F11" s="70" t="s">
        <v>3</v>
      </c>
      <c r="G11" s="69" t="s">
        <v>3</v>
      </c>
      <c r="I11" s="61" t="s">
        <v>3</v>
      </c>
      <c r="J11" s="57" t="s">
        <v>3</v>
      </c>
      <c r="K11" s="57" t="s">
        <v>3</v>
      </c>
      <c r="L11" s="57" t="s">
        <v>3</v>
      </c>
    </row>
    <row r="12" spans="6:13" ht="12.75">
      <c r="F12" s="42"/>
      <c r="I12" s="57"/>
      <c r="L12" s="64"/>
      <c r="M12" s="71"/>
    </row>
    <row r="13" spans="1:14" ht="12.75">
      <c r="A13" s="2" t="s">
        <v>30</v>
      </c>
      <c r="D13" s="55">
        <f>F13-62670</f>
        <v>26799</v>
      </c>
      <c r="E13" s="42">
        <v>51123</v>
      </c>
      <c r="F13" s="42">
        <v>89469</v>
      </c>
      <c r="G13" s="55">
        <v>129882</v>
      </c>
      <c r="I13" s="57"/>
      <c r="L13" s="64">
        <v>29425</v>
      </c>
      <c r="M13" s="71"/>
      <c r="N13" s="72">
        <f>SUM(I13:M13)</f>
        <v>29425</v>
      </c>
    </row>
    <row r="14" spans="6:14" ht="12.75">
      <c r="F14" s="42"/>
      <c r="I14" s="57"/>
      <c r="L14" s="64"/>
      <c r="M14" s="71"/>
      <c r="N14" s="72"/>
    </row>
    <row r="15" spans="1:14" ht="12.75">
      <c r="A15" s="2" t="s">
        <v>31</v>
      </c>
      <c r="C15" s="18"/>
      <c r="D15" s="55">
        <f>F15--60300</f>
        <v>-48227</v>
      </c>
      <c r="E15" s="42">
        <f>-47222</f>
        <v>-47222</v>
      </c>
      <c r="F15" s="42">
        <f>-60867-47660</f>
        <v>-108527</v>
      </c>
      <c r="G15" s="55">
        <v>-122804</v>
      </c>
      <c r="H15" s="2" t="s">
        <v>54</v>
      </c>
      <c r="I15" s="57"/>
      <c r="L15" s="64">
        <f>-16465-21204</f>
        <v>-37669</v>
      </c>
      <c r="M15" s="71"/>
      <c r="N15" s="72">
        <f>SUM(I15:M15)</f>
        <v>-37669</v>
      </c>
    </row>
    <row r="16" spans="6:14" ht="12.75">
      <c r="F16" s="42"/>
      <c r="I16" s="57"/>
      <c r="L16" s="64"/>
      <c r="M16" s="71"/>
      <c r="N16" s="72"/>
    </row>
    <row r="17" spans="1:14" ht="12.75">
      <c r="A17" s="2" t="s">
        <v>32</v>
      </c>
      <c r="D17" s="73">
        <f>F17-878</f>
        <v>94654</v>
      </c>
      <c r="E17" s="43">
        <v>673</v>
      </c>
      <c r="F17" s="43">
        <v>95532</v>
      </c>
      <c r="G17" s="73">
        <v>2709</v>
      </c>
      <c r="I17" s="74"/>
      <c r="J17" s="74"/>
      <c r="K17" s="74"/>
      <c r="L17" s="74">
        <v>7302</v>
      </c>
      <c r="M17" s="75"/>
      <c r="N17" s="76">
        <f>SUM(I17:M17)</f>
        <v>7302</v>
      </c>
    </row>
    <row r="18" spans="6:13" ht="12.75">
      <c r="F18" s="42"/>
      <c r="I18" s="57"/>
      <c r="L18" s="64"/>
      <c r="M18" s="71"/>
    </row>
    <row r="19" spans="1:14" ht="12.75">
      <c r="A19" s="2" t="s">
        <v>107</v>
      </c>
      <c r="D19" s="55">
        <f>SUM(D13:D17)</f>
        <v>73226</v>
      </c>
      <c r="E19" s="42">
        <f>SUM(E13:E17)</f>
        <v>4574</v>
      </c>
      <c r="F19" s="42">
        <f>SUM(F13:F17)</f>
        <v>76474</v>
      </c>
      <c r="G19" s="55">
        <f>SUM(G13:G17)</f>
        <v>9787</v>
      </c>
      <c r="I19" s="77">
        <f>SUM(I13:I17)</f>
        <v>0</v>
      </c>
      <c r="J19" s="57">
        <f>SUM(J13:J17)</f>
        <v>0</v>
      </c>
      <c r="K19" s="57">
        <f>SUM(K13:K17)</f>
        <v>0</v>
      </c>
      <c r="L19" s="64">
        <f>SUM(L13:L17)</f>
        <v>-942</v>
      </c>
      <c r="M19" s="71"/>
      <c r="N19" s="72">
        <f>SUM(N13:N17)</f>
        <v>-942</v>
      </c>
    </row>
    <row r="20" spans="6:14" ht="12.75">
      <c r="F20" s="42"/>
      <c r="I20" s="57"/>
      <c r="L20" s="64"/>
      <c r="M20" s="71"/>
      <c r="N20" s="72"/>
    </row>
    <row r="21" spans="1:14" ht="12.75">
      <c r="A21" s="2" t="s">
        <v>33</v>
      </c>
      <c r="D21" s="55">
        <f>F21--12842</f>
        <v>-6710</v>
      </c>
      <c r="E21" s="42">
        <v>1539</v>
      </c>
      <c r="F21" s="42">
        <v>-19552</v>
      </c>
      <c r="G21" s="55">
        <v>-17721</v>
      </c>
      <c r="I21" s="57"/>
      <c r="L21" s="64">
        <v>-6344</v>
      </c>
      <c r="M21" s="71"/>
      <c r="N21" s="72">
        <f>SUM(I21:M21)</f>
        <v>-6344</v>
      </c>
    </row>
    <row r="22" spans="6:13" ht="12.75">
      <c r="F22" s="42"/>
      <c r="I22" s="57"/>
      <c r="L22" s="64"/>
      <c r="M22" s="71"/>
    </row>
    <row r="23" spans="1:14" ht="12.75">
      <c r="A23" s="2" t="s">
        <v>93</v>
      </c>
      <c r="D23" s="55">
        <f>F23--137</f>
        <v>-18</v>
      </c>
      <c r="E23" s="42">
        <v>125</v>
      </c>
      <c r="F23" s="42">
        <v>-155</v>
      </c>
      <c r="G23" s="55">
        <v>214</v>
      </c>
      <c r="I23" s="57"/>
      <c r="L23" s="64">
        <v>102</v>
      </c>
      <c r="M23" s="71"/>
      <c r="N23" s="72">
        <f>SUM(I23:M23)</f>
        <v>102</v>
      </c>
    </row>
    <row r="24" spans="4:14" ht="12.75">
      <c r="D24" s="73"/>
      <c r="E24" s="43"/>
      <c r="F24" s="43"/>
      <c r="G24" s="73"/>
      <c r="I24" s="74"/>
      <c r="J24" s="74"/>
      <c r="K24" s="74"/>
      <c r="L24" s="74"/>
      <c r="M24" s="75"/>
      <c r="N24" s="78"/>
    </row>
    <row r="25" spans="1:14" ht="12.75">
      <c r="A25" s="2" t="s">
        <v>119</v>
      </c>
      <c r="D25" s="55">
        <f>SUM(D19:D23)</f>
        <v>66498</v>
      </c>
      <c r="E25" s="42">
        <f>SUM(E19:E23)</f>
        <v>6238</v>
      </c>
      <c r="F25" s="42">
        <f>SUM(F19:F23)</f>
        <v>56767</v>
      </c>
      <c r="G25" s="55">
        <f>SUM(G19:G23)</f>
        <v>-7720</v>
      </c>
      <c r="I25" s="77">
        <f>SUM(I19:I23)</f>
        <v>0</v>
      </c>
      <c r="J25" s="57">
        <f>SUM(J19:J23)</f>
        <v>0</v>
      </c>
      <c r="K25" s="57">
        <f>SUM(K19:K23)</f>
        <v>0</v>
      </c>
      <c r="L25" s="64">
        <f>SUM(L19:L23)</f>
        <v>-7184</v>
      </c>
      <c r="M25" s="71"/>
      <c r="N25" s="72">
        <f>SUM(N19:N23)</f>
        <v>-7184</v>
      </c>
    </row>
    <row r="26" spans="6:14" ht="12.75">
      <c r="F26" s="42"/>
      <c r="I26" s="57"/>
      <c r="L26" s="64"/>
      <c r="M26" s="71"/>
      <c r="N26" s="72"/>
    </row>
    <row r="27" spans="1:14" ht="12.75">
      <c r="A27" s="2" t="s">
        <v>16</v>
      </c>
      <c r="D27" s="55">
        <f>F27--239</f>
        <v>238</v>
      </c>
      <c r="E27" s="42">
        <v>1673</v>
      </c>
      <c r="F27" s="42">
        <v>-1</v>
      </c>
      <c r="G27" s="55">
        <v>0</v>
      </c>
      <c r="I27" s="57"/>
      <c r="L27" s="64">
        <v>-196</v>
      </c>
      <c r="M27" s="71"/>
      <c r="N27" s="72">
        <f>SUM(I27:M27)</f>
        <v>-196</v>
      </c>
    </row>
    <row r="28" spans="4:14" ht="12.75">
      <c r="D28" s="73"/>
      <c r="E28" s="43"/>
      <c r="F28" s="43"/>
      <c r="G28" s="73"/>
      <c r="I28" s="74"/>
      <c r="J28" s="74"/>
      <c r="K28" s="74"/>
      <c r="L28" s="74"/>
      <c r="M28" s="75"/>
      <c r="N28" s="78"/>
    </row>
    <row r="29" spans="1:14" ht="13.5" thickBot="1">
      <c r="A29" s="2" t="s">
        <v>120</v>
      </c>
      <c r="D29" s="79">
        <f>SUM(D25:D27)</f>
        <v>66736</v>
      </c>
      <c r="E29" s="79">
        <f>SUM(E25:E27)</f>
        <v>7911</v>
      </c>
      <c r="F29" s="79">
        <f>SUM(F25:F27)</f>
        <v>56766</v>
      </c>
      <c r="G29" s="79">
        <f>SUM(G25:G27)</f>
        <v>-7720</v>
      </c>
      <c r="I29" s="77">
        <f>SUM(I25:I27)</f>
        <v>0</v>
      </c>
      <c r="J29" s="57">
        <f>SUM(J25:J27)</f>
        <v>0</v>
      </c>
      <c r="K29" s="57">
        <f>SUM(K25:K27)</f>
        <v>0</v>
      </c>
      <c r="L29" s="57">
        <f>SUM(L25:L27)</f>
        <v>-7380</v>
      </c>
      <c r="N29" s="72">
        <f>SUM(N25:N27)</f>
        <v>-7380</v>
      </c>
    </row>
    <row r="30" spans="6:9" ht="13.5" thickTop="1">
      <c r="F30" s="42"/>
      <c r="I30" s="57"/>
    </row>
    <row r="31" spans="1:9" ht="12.75">
      <c r="A31" s="2" t="s">
        <v>91</v>
      </c>
      <c r="F31" s="42"/>
      <c r="I31" s="57"/>
    </row>
    <row r="32" spans="2:9" ht="12.75">
      <c r="B32" s="2" t="s">
        <v>92</v>
      </c>
      <c r="D32" s="55">
        <f>F32--9970</f>
        <v>66736</v>
      </c>
      <c r="E32" s="55">
        <f>7911+13</f>
        <v>7924</v>
      </c>
      <c r="F32" s="55">
        <f>F29</f>
        <v>56766</v>
      </c>
      <c r="G32" s="55">
        <v>-7720</v>
      </c>
      <c r="I32" s="57"/>
    </row>
    <row r="33" spans="2:14" ht="12.75">
      <c r="B33" s="2" t="s">
        <v>34</v>
      </c>
      <c r="D33" s="55">
        <f>F33</f>
        <v>0</v>
      </c>
      <c r="E33" s="42">
        <v>-13</v>
      </c>
      <c r="F33" s="42">
        <v>0</v>
      </c>
      <c r="G33" s="55">
        <v>0</v>
      </c>
      <c r="I33" s="57">
        <v>0</v>
      </c>
      <c r="L33" s="57">
        <v>0</v>
      </c>
      <c r="N33" s="72">
        <f>SUM(I33:M33)</f>
        <v>0</v>
      </c>
    </row>
    <row r="34" spans="6:9" ht="12.75">
      <c r="F34" s="42"/>
      <c r="I34" s="57"/>
    </row>
    <row r="35" spans="1:14" ht="13.5" thickBot="1">
      <c r="A35" s="2" t="s">
        <v>120</v>
      </c>
      <c r="D35" s="80">
        <f>SUM(D32:D33)</f>
        <v>66736</v>
      </c>
      <c r="E35" s="80">
        <f>SUM(E32:E33)</f>
        <v>7911</v>
      </c>
      <c r="F35" s="80">
        <f>SUM(F32:F33)</f>
        <v>56766</v>
      </c>
      <c r="G35" s="80">
        <f>SUM(G32:G33)</f>
        <v>-7720</v>
      </c>
      <c r="I35" s="81">
        <f>SUM(I29:I34)</f>
        <v>0</v>
      </c>
      <c r="J35" s="82">
        <f>SUM(J29:J33)</f>
        <v>0</v>
      </c>
      <c r="K35" s="82">
        <f>SUM(K29:K33)</f>
        <v>0</v>
      </c>
      <c r="L35" s="82">
        <f>SUM(L29:L33)</f>
        <v>-7380</v>
      </c>
      <c r="M35" s="83"/>
      <c r="N35" s="81">
        <f>SUM(N29:N34)</f>
        <v>-7380</v>
      </c>
    </row>
    <row r="36" spans="6:14" ht="13.5" thickTop="1">
      <c r="F36" s="42"/>
      <c r="I36" s="57"/>
      <c r="N36" s="72"/>
    </row>
    <row r="37" ht="12.75">
      <c r="I37" s="57"/>
    </row>
    <row r="38" spans="1:9" ht="12.75">
      <c r="A38" s="2" t="s">
        <v>121</v>
      </c>
      <c r="I38" s="57"/>
    </row>
    <row r="39" spans="2:14" ht="12.75">
      <c r="B39" s="2" t="s">
        <v>35</v>
      </c>
      <c r="D39" s="84">
        <f>+D32/2030060*100</f>
        <v>3.287390520477227</v>
      </c>
      <c r="E39" s="84">
        <f>+E32/2030060*100</f>
        <v>0.39033329064165595</v>
      </c>
      <c r="F39" s="84">
        <f>+F32/2030060*100</f>
        <v>2.796272031368531</v>
      </c>
      <c r="G39" s="84">
        <f>+G32/2030060*100</f>
        <v>-0.3802843265716284</v>
      </c>
      <c r="I39" s="85">
        <f aca="true" t="shared" si="0" ref="I39:N39">+I35/2030060*100</f>
        <v>0</v>
      </c>
      <c r="J39" s="85">
        <f t="shared" si="0"/>
        <v>0</v>
      </c>
      <c r="K39" s="85">
        <f t="shared" si="0"/>
        <v>0</v>
      </c>
      <c r="L39" s="86">
        <f t="shared" si="0"/>
        <v>-0.36353605312158266</v>
      </c>
      <c r="M39" s="85">
        <f t="shared" si="0"/>
        <v>0</v>
      </c>
      <c r="N39" s="87">
        <f t="shared" si="0"/>
        <v>-0.36353605312158266</v>
      </c>
    </row>
    <row r="40" spans="2:12" ht="13.5" thickBot="1">
      <c r="B40" s="2" t="s">
        <v>36</v>
      </c>
      <c r="D40" s="88" t="s">
        <v>37</v>
      </c>
      <c r="E40" s="89" t="s">
        <v>37</v>
      </c>
      <c r="F40" s="88" t="s">
        <v>37</v>
      </c>
      <c r="G40" s="88" t="s">
        <v>37</v>
      </c>
      <c r="I40" s="90"/>
      <c r="L40" s="57" t="s">
        <v>37</v>
      </c>
    </row>
    <row r="41" ht="13.5" thickTop="1"/>
    <row r="44" ht="12.75">
      <c r="A44" s="2" t="s">
        <v>71</v>
      </c>
    </row>
    <row r="45" ht="12.75">
      <c r="A45" s="2" t="s">
        <v>80</v>
      </c>
    </row>
    <row r="46" ht="12.75">
      <c r="A46" s="2" t="s">
        <v>57</v>
      </c>
    </row>
  </sheetData>
  <sheetProtection password="CC37" sheet="1" objects="1" scenarios="1" selectLockedCells="1" selectUnlockedCells="1"/>
  <printOptions/>
  <pageMargins left="0.81" right="0.59" top="0.984251968503937" bottom="0.3937007874015748" header="0.5118110236220472" footer="0.3937007874015748"/>
  <pageSetup fitToHeight="1" fitToWidth="1" horizontalDpi="600" verticalDpi="600" orientation="portrait" scale="92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E24" sqref="E24"/>
    </sheetView>
  </sheetViews>
  <sheetFormatPr defaultColWidth="8.28125" defaultRowHeight="15" customHeight="1"/>
  <cols>
    <col min="1" max="1" width="2.28125" style="20" customWidth="1"/>
    <col min="2" max="2" width="40.140625" style="20" customWidth="1"/>
    <col min="3" max="7" width="12.8515625" style="20" customWidth="1"/>
    <col min="8" max="8" width="11.7109375" style="20" customWidth="1"/>
    <col min="9" max="9" width="12.00390625" style="20" customWidth="1"/>
    <col min="10" max="16384" width="8.28125" style="20" customWidth="1"/>
  </cols>
  <sheetData>
    <row r="1" spans="1:2" s="18" customFormat="1" ht="15" customHeight="1">
      <c r="A1" s="37" t="str">
        <f>+'BS'!A1</f>
        <v>KARAMBUNAI CORP BHD (6461-P)</v>
      </c>
      <c r="B1" s="37"/>
    </row>
    <row r="2" spans="1:2" s="18" customFormat="1" ht="15" customHeight="1" hidden="1">
      <c r="A2" s="1" t="s">
        <v>69</v>
      </c>
      <c r="B2" s="1"/>
    </row>
    <row r="3" spans="1:2" s="18" customFormat="1" ht="15" customHeight="1">
      <c r="A3" s="13" t="s">
        <v>58</v>
      </c>
      <c r="B3" s="13"/>
    </row>
    <row r="4" spans="1:2" s="18" customFormat="1" ht="15" customHeight="1">
      <c r="A4" s="13" t="s">
        <v>116</v>
      </c>
      <c r="B4" s="13"/>
    </row>
    <row r="5" spans="1:8" ht="15" customHeight="1">
      <c r="A5" s="18" t="s">
        <v>1</v>
      </c>
      <c r="B5" s="18"/>
      <c r="C5" s="19"/>
      <c r="D5" s="19"/>
      <c r="E5" s="19"/>
      <c r="F5" s="19"/>
      <c r="G5" s="19"/>
      <c r="H5" s="19"/>
    </row>
    <row r="6" spans="1:8" ht="15" customHeight="1">
      <c r="A6" s="19"/>
      <c r="B6" s="19"/>
      <c r="C6" s="19"/>
      <c r="D6" s="21"/>
      <c r="E6" s="21"/>
      <c r="F6" s="19"/>
      <c r="G6" s="19"/>
      <c r="H6" s="19"/>
    </row>
    <row r="7" spans="3:9" ht="15" customHeight="1">
      <c r="C7" s="21" t="s">
        <v>38</v>
      </c>
      <c r="D7" s="21" t="s">
        <v>38</v>
      </c>
      <c r="E7" s="21" t="s">
        <v>99</v>
      </c>
      <c r="F7" s="22" t="s">
        <v>39</v>
      </c>
      <c r="H7" s="21" t="s">
        <v>95</v>
      </c>
      <c r="I7" s="21" t="s">
        <v>41</v>
      </c>
    </row>
    <row r="8" spans="1:9" ht="15" customHeight="1">
      <c r="A8" s="23"/>
      <c r="B8" s="23"/>
      <c r="C8" s="24" t="s">
        <v>94</v>
      </c>
      <c r="D8" s="24" t="s">
        <v>98</v>
      </c>
      <c r="E8" s="24" t="s">
        <v>18</v>
      </c>
      <c r="F8" s="24" t="s">
        <v>40</v>
      </c>
      <c r="G8" s="24" t="s">
        <v>41</v>
      </c>
      <c r="H8" s="24" t="s">
        <v>96</v>
      </c>
      <c r="I8" s="24" t="s">
        <v>97</v>
      </c>
    </row>
    <row r="9" spans="1:9" ht="15" customHeight="1">
      <c r="A9" s="26"/>
      <c r="B9" s="26"/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25" t="s">
        <v>3</v>
      </c>
      <c r="I9" s="25" t="s">
        <v>3</v>
      </c>
    </row>
    <row r="10" spans="3:5" ht="15" customHeight="1">
      <c r="C10" s="21"/>
      <c r="D10" s="27"/>
      <c r="E10" s="28"/>
    </row>
    <row r="11" spans="1:9" ht="15" customHeight="1">
      <c r="A11" s="20" t="s">
        <v>79</v>
      </c>
      <c r="C11" s="29">
        <v>1015030</v>
      </c>
      <c r="D11" s="29">
        <v>111536</v>
      </c>
      <c r="E11" s="30">
        <v>5423</v>
      </c>
      <c r="F11" s="30">
        <v>-299900</v>
      </c>
      <c r="G11" s="29">
        <f>SUM(C11:F11)</f>
        <v>832089</v>
      </c>
      <c r="H11" s="31">
        <v>0</v>
      </c>
      <c r="I11" s="20">
        <f>SUM(G11:H11)</f>
        <v>832089</v>
      </c>
    </row>
    <row r="12" spans="3:7" ht="15" customHeight="1">
      <c r="C12" s="21"/>
      <c r="D12" s="27"/>
      <c r="E12" s="28"/>
      <c r="G12" s="29"/>
    </row>
    <row r="13" spans="1:9" ht="15" customHeight="1">
      <c r="A13" s="20" t="s">
        <v>42</v>
      </c>
      <c r="C13" s="31">
        <v>0</v>
      </c>
      <c r="D13" s="31">
        <v>0</v>
      </c>
      <c r="E13" s="32">
        <v>-763</v>
      </c>
      <c r="F13" s="32">
        <f>-12846-19</f>
        <v>-12865</v>
      </c>
      <c r="G13" s="29">
        <f>SUM(C13:F13)</f>
        <v>-13628</v>
      </c>
      <c r="H13" s="31">
        <v>0</v>
      </c>
      <c r="I13" s="20">
        <f>SUM(G13:H13)</f>
        <v>-13628</v>
      </c>
    </row>
    <row r="14" spans="3:9" ht="15" customHeight="1">
      <c r="C14" s="33"/>
      <c r="D14" s="33"/>
      <c r="E14" s="34"/>
      <c r="F14" s="34"/>
      <c r="G14" s="33"/>
      <c r="H14" s="33"/>
      <c r="I14" s="24"/>
    </row>
    <row r="15" spans="1:9" ht="15" customHeight="1" thickBot="1">
      <c r="A15" s="20" t="s">
        <v>76</v>
      </c>
      <c r="C15" s="44">
        <f aca="true" t="shared" si="0" ref="C15:H15">SUM(C11:C14)</f>
        <v>1015030</v>
      </c>
      <c r="D15" s="44">
        <f t="shared" si="0"/>
        <v>111536</v>
      </c>
      <c r="E15" s="44">
        <f t="shared" si="0"/>
        <v>4660</v>
      </c>
      <c r="F15" s="50">
        <f t="shared" si="0"/>
        <v>-312765</v>
      </c>
      <c r="G15" s="44">
        <f>SUM(G11:G14)</f>
        <v>818461</v>
      </c>
      <c r="H15" s="49">
        <f t="shared" si="0"/>
        <v>0</v>
      </c>
      <c r="I15" s="44">
        <f>SUM(I11:I14)</f>
        <v>818461</v>
      </c>
    </row>
    <row r="16" ht="15" customHeight="1" thickTop="1"/>
    <row r="18" spans="1:9" ht="15" customHeight="1">
      <c r="A18" s="20" t="s">
        <v>113</v>
      </c>
      <c r="C18" s="20">
        <f>C15</f>
        <v>1015030</v>
      </c>
      <c r="D18" s="20">
        <f aca="true" t="shared" si="1" ref="D18:I18">D15</f>
        <v>111536</v>
      </c>
      <c r="E18" s="20">
        <f t="shared" si="1"/>
        <v>4660</v>
      </c>
      <c r="F18" s="20">
        <f t="shared" si="1"/>
        <v>-312765</v>
      </c>
      <c r="G18" s="20">
        <f t="shared" si="1"/>
        <v>818461</v>
      </c>
      <c r="H18" s="31">
        <f t="shared" si="1"/>
        <v>0</v>
      </c>
      <c r="I18" s="20">
        <f t="shared" si="1"/>
        <v>818461</v>
      </c>
    </row>
    <row r="20" ht="15" customHeight="1">
      <c r="A20" s="20" t="s">
        <v>100</v>
      </c>
    </row>
    <row r="21" spans="2:9" ht="15" customHeight="1">
      <c r="B21" s="20" t="s">
        <v>101</v>
      </c>
      <c r="C21" s="31">
        <v>0</v>
      </c>
      <c r="D21" s="31">
        <v>0</v>
      </c>
      <c r="E21" s="20">
        <v>-3630</v>
      </c>
      <c r="F21" s="20">
        <v>3630</v>
      </c>
      <c r="G21" s="32">
        <f>SUM(C21:F21)</f>
        <v>0</v>
      </c>
      <c r="H21" s="31">
        <v>0</v>
      </c>
      <c r="I21" s="31">
        <f>SUM(G21:H21)</f>
        <v>0</v>
      </c>
    </row>
    <row r="23" spans="1:9" ht="15" customHeight="1">
      <c r="A23" s="20" t="s">
        <v>88</v>
      </c>
      <c r="C23" s="32">
        <v>0</v>
      </c>
      <c r="D23" s="32">
        <v>0</v>
      </c>
      <c r="E23" s="32">
        <v>409</v>
      </c>
      <c r="F23" s="32">
        <f>'IS'!F35</f>
        <v>56766</v>
      </c>
      <c r="G23" s="32">
        <f>SUM(C23:F23)</f>
        <v>57175</v>
      </c>
      <c r="H23" s="31">
        <v>0</v>
      </c>
      <c r="I23" s="20">
        <f>SUM(G23:H23)</f>
        <v>57175</v>
      </c>
    </row>
    <row r="24" spans="3:7" ht="15" customHeight="1">
      <c r="C24" s="35"/>
      <c r="D24" s="35"/>
      <c r="E24" s="35"/>
      <c r="F24" s="35"/>
      <c r="G24" s="35"/>
    </row>
    <row r="25" spans="1:9" ht="15" customHeight="1" thickBot="1">
      <c r="A25" s="20" t="s">
        <v>118</v>
      </c>
      <c r="C25" s="44">
        <f>SUM(C18:C24)</f>
        <v>1015030</v>
      </c>
      <c r="D25" s="44">
        <f aca="true" t="shared" si="2" ref="D25:I25">SUM(D18:D24)</f>
        <v>111536</v>
      </c>
      <c r="E25" s="44">
        <f t="shared" si="2"/>
        <v>1439</v>
      </c>
      <c r="F25" s="44">
        <f t="shared" si="2"/>
        <v>-252369</v>
      </c>
      <c r="G25" s="44">
        <f t="shared" si="2"/>
        <v>875636</v>
      </c>
      <c r="H25" s="49">
        <f t="shared" si="2"/>
        <v>0</v>
      </c>
      <c r="I25" s="44">
        <f t="shared" si="2"/>
        <v>875636</v>
      </c>
    </row>
    <row r="26" ht="15" customHeight="1" thickTop="1"/>
    <row r="27" spans="3:9" ht="15" customHeight="1">
      <c r="C27" s="35"/>
      <c r="D27" s="35"/>
      <c r="E27" s="35"/>
      <c r="G27" s="35"/>
      <c r="I27" s="35"/>
    </row>
    <row r="28" ht="15" customHeight="1">
      <c r="H28" s="29"/>
    </row>
    <row r="31" spans="1:3" ht="15" customHeight="1">
      <c r="A31" s="2" t="s">
        <v>72</v>
      </c>
      <c r="B31" s="2"/>
      <c r="C31" s="18"/>
    </row>
    <row r="32" spans="1:3" ht="15" customHeight="1">
      <c r="A32" s="2" t="s">
        <v>80</v>
      </c>
      <c r="B32" s="2"/>
      <c r="C32" s="18"/>
    </row>
    <row r="33" spans="1:2" ht="15" customHeight="1">
      <c r="A33" s="2" t="s">
        <v>57</v>
      </c>
      <c r="B33" s="2"/>
    </row>
  </sheetData>
  <sheetProtection password="CC37" sheet="1" objects="1" scenarios="1" selectLockedCells="1" selectUnlockedCells="1"/>
  <printOptions/>
  <pageMargins left="0.984251968503937" right="0.5118110236220472" top="0.984251968503937" bottom="0.4" header="0.5118110236220472" footer="0.55"/>
  <pageSetup fitToHeight="1" fitToWidth="1" horizontalDpi="600" verticalDpi="600" orientation="landscape" scale="89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4">
      <selection activeCell="F16" sqref="F16"/>
    </sheetView>
  </sheetViews>
  <sheetFormatPr defaultColWidth="9.140625" defaultRowHeight="12.75"/>
  <cols>
    <col min="1" max="3" width="9.140625" style="2" customWidth="1"/>
    <col min="4" max="4" width="31.57421875" style="2" customWidth="1"/>
    <col min="5" max="5" width="2.421875" style="2" customWidth="1"/>
    <col min="6" max="6" width="13.28125" style="3" customWidth="1"/>
    <col min="7" max="7" width="2.140625" style="3" customWidth="1"/>
    <col min="8" max="8" width="14.00390625" style="3" customWidth="1"/>
    <col min="9" max="16384" width="9.140625" style="2" customWidth="1"/>
  </cols>
  <sheetData>
    <row r="1" ht="14.25">
      <c r="A1" s="36" t="str">
        <f>+'BS'!A1</f>
        <v>KARAMBUNAI CORP BHD (6461-P)</v>
      </c>
    </row>
    <row r="2" ht="12.75" hidden="1">
      <c r="A2" s="1" t="s">
        <v>69</v>
      </c>
    </row>
    <row r="3" ht="12.75">
      <c r="A3" s="1" t="s">
        <v>61</v>
      </c>
    </row>
    <row r="4" ht="12.75">
      <c r="A4" s="1" t="s">
        <v>116</v>
      </c>
    </row>
    <row r="5" ht="12.75">
      <c r="A5" s="2" t="s">
        <v>1</v>
      </c>
    </row>
    <row r="6" spans="6:8" ht="12.75">
      <c r="F6" s="3" t="s">
        <v>26</v>
      </c>
      <c r="H6" s="3" t="s">
        <v>106</v>
      </c>
    </row>
    <row r="7" spans="6:8" ht="12.75">
      <c r="F7" s="3" t="s">
        <v>85</v>
      </c>
      <c r="H7" s="3" t="s">
        <v>85</v>
      </c>
    </row>
    <row r="8" spans="6:8" ht="12.75">
      <c r="F8" s="3" t="s">
        <v>29</v>
      </c>
      <c r="H8" s="3" t="s">
        <v>29</v>
      </c>
    </row>
    <row r="9" spans="6:8" ht="12.75">
      <c r="F9" s="16" t="s">
        <v>82</v>
      </c>
      <c r="G9" s="14"/>
      <c r="H9" s="16" t="s">
        <v>117</v>
      </c>
    </row>
    <row r="10" spans="6:8" ht="12.75">
      <c r="F10" s="3" t="s">
        <v>3</v>
      </c>
      <c r="H10" s="3" t="s">
        <v>3</v>
      </c>
    </row>
    <row r="12" spans="1:8" ht="12.75">
      <c r="A12" s="2" t="s">
        <v>119</v>
      </c>
      <c r="F12" s="4">
        <f>'IS'!F25</f>
        <v>56767</v>
      </c>
      <c r="H12" s="4">
        <f>'IS'!G29</f>
        <v>-7720</v>
      </c>
    </row>
    <row r="13" spans="6:8" ht="12.75">
      <c r="F13" s="4"/>
      <c r="H13" s="4"/>
    </row>
    <row r="14" spans="1:8" ht="12.75">
      <c r="A14" s="2" t="s">
        <v>43</v>
      </c>
      <c r="F14" s="4"/>
      <c r="H14" s="4"/>
    </row>
    <row r="15" spans="2:8" ht="12.75">
      <c r="B15" s="2" t="s">
        <v>44</v>
      </c>
      <c r="F15" s="4">
        <v>-56812</v>
      </c>
      <c r="H15" s="4">
        <v>30336</v>
      </c>
    </row>
    <row r="16" spans="6:8" ht="12.75">
      <c r="F16" s="6"/>
      <c r="G16" s="15"/>
      <c r="H16" s="6"/>
    </row>
    <row r="17" spans="1:8" ht="12.75">
      <c r="A17" s="2" t="s">
        <v>123</v>
      </c>
      <c r="F17" s="4">
        <f>SUM(F12:F15)</f>
        <v>-45</v>
      </c>
      <c r="H17" s="3">
        <f>SUM(H12:H15)</f>
        <v>22616</v>
      </c>
    </row>
    <row r="18" ht="12.75">
      <c r="F18" s="4"/>
    </row>
    <row r="19" spans="1:6" ht="12.75">
      <c r="A19" s="2" t="s">
        <v>45</v>
      </c>
      <c r="F19" s="4"/>
    </row>
    <row r="20" spans="2:8" ht="12.75">
      <c r="B20" s="2" t="s">
        <v>46</v>
      </c>
      <c r="F20" s="4">
        <v>26864</v>
      </c>
      <c r="H20" s="3">
        <v>43848</v>
      </c>
    </row>
    <row r="21" spans="2:8" ht="12.75">
      <c r="B21" s="2" t="s">
        <v>47</v>
      </c>
      <c r="F21" s="45">
        <v>-22007</v>
      </c>
      <c r="G21" s="15"/>
      <c r="H21" s="15">
        <v>16332</v>
      </c>
    </row>
    <row r="22" spans="2:8" ht="12.75">
      <c r="B22" s="2" t="s">
        <v>56</v>
      </c>
      <c r="F22" s="6">
        <v>7441</v>
      </c>
      <c r="G22" s="15"/>
      <c r="H22" s="16">
        <v>-83186</v>
      </c>
    </row>
    <row r="23" spans="1:8" ht="12.75">
      <c r="A23" s="2" t="s">
        <v>108</v>
      </c>
      <c r="F23" s="4">
        <f>SUM(F17:F22)</f>
        <v>12253</v>
      </c>
      <c r="H23" s="3">
        <f>SUM(H17:H22)</f>
        <v>-390</v>
      </c>
    </row>
    <row r="24" spans="1:8" ht="12.75">
      <c r="A24" s="2" t="s">
        <v>48</v>
      </c>
      <c r="F24" s="45">
        <v>0</v>
      </c>
      <c r="G24" s="15"/>
      <c r="H24" s="15">
        <v>0</v>
      </c>
    </row>
    <row r="25" spans="1:8" ht="12.75">
      <c r="A25" s="2" t="s">
        <v>67</v>
      </c>
      <c r="F25" s="45">
        <v>-23494</v>
      </c>
      <c r="G25" s="15"/>
      <c r="H25" s="15">
        <v>0</v>
      </c>
    </row>
    <row r="26" spans="1:8" ht="12.75">
      <c r="A26" s="2" t="s">
        <v>102</v>
      </c>
      <c r="F26" s="45">
        <v>97</v>
      </c>
      <c r="G26" s="15"/>
      <c r="H26" s="15">
        <v>0</v>
      </c>
    </row>
    <row r="27" spans="6:8" ht="12.75">
      <c r="F27" s="46">
        <f>SUM(F23:F26)</f>
        <v>-11144</v>
      </c>
      <c r="G27" s="12">
        <f>SUM(G23:G26)</f>
        <v>0</v>
      </c>
      <c r="H27" s="12">
        <f>SUM(H23:H26)</f>
        <v>-390</v>
      </c>
    </row>
    <row r="28" spans="1:6" ht="12.75">
      <c r="A28" s="2" t="s">
        <v>49</v>
      </c>
      <c r="F28" s="4"/>
    </row>
    <row r="29" spans="2:8" ht="12.75">
      <c r="B29" s="2" t="s">
        <v>62</v>
      </c>
      <c r="F29" s="45">
        <v>-7640</v>
      </c>
      <c r="G29" s="15"/>
      <c r="H29" s="15">
        <v>-4683</v>
      </c>
    </row>
    <row r="30" spans="2:8" ht="12.75" hidden="1">
      <c r="B30" s="2" t="s">
        <v>66</v>
      </c>
      <c r="F30" s="47">
        <v>0</v>
      </c>
      <c r="G30" s="17"/>
      <c r="H30" s="17">
        <v>0</v>
      </c>
    </row>
    <row r="31" spans="2:8" ht="12.75">
      <c r="B31" s="2" t="s">
        <v>63</v>
      </c>
      <c r="F31" s="47">
        <v>3</v>
      </c>
      <c r="G31" s="17"/>
      <c r="H31" s="17">
        <v>833</v>
      </c>
    </row>
    <row r="32" spans="2:8" ht="12.75">
      <c r="B32" s="2" t="s">
        <v>84</v>
      </c>
      <c r="F32" s="47">
        <v>0</v>
      </c>
      <c r="G32" s="17"/>
      <c r="H32" s="17">
        <v>0</v>
      </c>
    </row>
    <row r="33" spans="1:8" ht="12.75">
      <c r="A33" s="2" t="s">
        <v>103</v>
      </c>
      <c r="F33" s="46">
        <f>SUM(F29:F32)</f>
        <v>-7637</v>
      </c>
      <c r="G33" s="15"/>
      <c r="H33" s="12">
        <f>SUM(H29:H32)</f>
        <v>-3850</v>
      </c>
    </row>
    <row r="34" ht="12.75">
      <c r="F34" s="4"/>
    </row>
    <row r="35" spans="1:6" ht="12.75">
      <c r="A35" s="2" t="s">
        <v>50</v>
      </c>
      <c r="F35" s="4"/>
    </row>
    <row r="36" spans="2:8" ht="12.75" hidden="1">
      <c r="B36" s="2" t="s">
        <v>51</v>
      </c>
      <c r="F36" s="4">
        <v>0</v>
      </c>
      <c r="H36" s="3">
        <v>0</v>
      </c>
    </row>
    <row r="37" spans="2:8" ht="12.75">
      <c r="B37" s="2" t="s">
        <v>51</v>
      </c>
      <c r="F37" s="4">
        <v>300000</v>
      </c>
      <c r="H37" s="3">
        <v>0</v>
      </c>
    </row>
    <row r="38" spans="2:8" ht="12.75">
      <c r="B38" s="2" t="s">
        <v>52</v>
      </c>
      <c r="F38" s="4">
        <v>-254024</v>
      </c>
      <c r="H38" s="3">
        <v>-2795</v>
      </c>
    </row>
    <row r="39" spans="1:8" ht="12.75">
      <c r="A39" s="2" t="s">
        <v>122</v>
      </c>
      <c r="F39" s="46">
        <f>SUM(F36:F38)</f>
        <v>45976</v>
      </c>
      <c r="G39" s="15"/>
      <c r="H39" s="12">
        <f>SUM(H36:H38)</f>
        <v>-2795</v>
      </c>
    </row>
    <row r="40" ht="12.75">
      <c r="F40" s="4"/>
    </row>
    <row r="41" spans="1:8" ht="12.75">
      <c r="A41" s="2" t="s">
        <v>53</v>
      </c>
      <c r="E41" s="2" t="s">
        <v>54</v>
      </c>
      <c r="F41" s="4">
        <f>+F27+F33+F39</f>
        <v>27195</v>
      </c>
      <c r="H41" s="3">
        <f>+H27+H33+H39</f>
        <v>-7035</v>
      </c>
    </row>
    <row r="42" ht="12.75">
      <c r="F42" s="4"/>
    </row>
    <row r="43" spans="1:8" ht="12.75">
      <c r="A43" s="2" t="s">
        <v>104</v>
      </c>
      <c r="F43" s="4">
        <v>-17493</v>
      </c>
      <c r="H43" s="3">
        <v>-5955</v>
      </c>
    </row>
    <row r="44" ht="12.75">
      <c r="F44" s="4"/>
    </row>
    <row r="45" spans="1:8" ht="12.75">
      <c r="A45" s="2" t="s">
        <v>55</v>
      </c>
      <c r="F45" s="4">
        <v>411</v>
      </c>
      <c r="H45" s="3">
        <v>-192</v>
      </c>
    </row>
    <row r="46" ht="12.75">
      <c r="F46" s="4"/>
    </row>
    <row r="47" spans="1:8" ht="13.5" thickBot="1">
      <c r="A47" s="2" t="s">
        <v>105</v>
      </c>
      <c r="F47" s="40">
        <f>SUM(F41:F45)</f>
        <v>10113</v>
      </c>
      <c r="G47" s="15"/>
      <c r="H47" s="10">
        <f>SUM(H41:H45)</f>
        <v>-13182</v>
      </c>
    </row>
    <row r="48" ht="13.5" thickTop="1">
      <c r="F48" s="4"/>
    </row>
    <row r="49" ht="12.75">
      <c r="F49" s="4"/>
    </row>
    <row r="50" ht="12.75">
      <c r="F50" s="4"/>
    </row>
    <row r="51" spans="1:6" ht="12.75">
      <c r="A51" s="2" t="s">
        <v>73</v>
      </c>
      <c r="F51" s="4"/>
    </row>
    <row r="52" spans="1:6" ht="12.75">
      <c r="A52" s="2" t="s">
        <v>80</v>
      </c>
      <c r="F52" s="4"/>
    </row>
    <row r="53" spans="1:6" ht="12.75">
      <c r="A53" s="2" t="s">
        <v>57</v>
      </c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</sheetData>
  <sheetProtection password="CC37" sheet="1" objects="1" scenarios="1" selectLockedCells="1" selectUnlockedCells="1"/>
  <printOptions/>
  <pageMargins left="0.9448818897637796" right="0.35433070866141736" top="0.984251968503937" bottom="0.5905511811023623" header="0.5118110236220472" footer="0.5118110236220472"/>
  <pageSetup fitToHeight="1" fitToWidth="1" horizontalDpi="600" verticalDpi="600" orientation="portrait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Karambunai Corp Berhad</cp:lastModifiedBy>
  <cp:lastPrinted>2007-02-21T08:22:56Z</cp:lastPrinted>
  <dcterms:created xsi:type="dcterms:W3CDTF">2003-05-30T02:44:22Z</dcterms:created>
  <dcterms:modified xsi:type="dcterms:W3CDTF">2007-02-23T08:21:23Z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-1319049861</vt:i4>
  </property>
  <property fmtid="{D5CDD505-2E9C-101B-9397-08002B2CF9AE}" pid="4" name="_EmailSubje">
    <vt:lpwstr>KCB Q307 Results</vt:lpwstr>
  </property>
  <property fmtid="{D5CDD505-2E9C-101B-9397-08002B2CF9AE}" pid="5" name="_AuthorEma">
    <vt:lpwstr>lflim@karambunaicorp.com</vt:lpwstr>
  </property>
  <property fmtid="{D5CDD505-2E9C-101B-9397-08002B2CF9AE}" pid="6" name="_AuthorEmailDisplayNa">
    <vt:lpwstr>Lim Lai Fun </vt:lpwstr>
  </property>
</Properties>
</file>